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28800" windowHeight="12435" firstSheet="1" activeTab="1"/>
  </bookViews>
  <sheets>
    <sheet name="Φύλλο1" sheetId="1" r:id="rId1"/>
    <sheet name="ΕΠΙΛΑΧΟΝΤΕΣ" sheetId="21" r:id="rId2"/>
  </sheets>
  <calcPr calcId="125725"/>
</workbook>
</file>

<file path=xl/calcChain.xml><?xml version="1.0" encoding="utf-8"?>
<calcChain xmlns="http://schemas.openxmlformats.org/spreadsheetml/2006/main">
  <c r="F6" i="1"/>
  <c r="F5"/>
  <c r="F3"/>
  <c r="F4"/>
  <c r="G13"/>
  <c r="G11"/>
  <c r="G10"/>
  <c r="G9"/>
  <c r="G20"/>
  <c r="G19"/>
  <c r="G18"/>
  <c r="G17"/>
  <c r="G16"/>
  <c r="G15"/>
  <c r="G14"/>
  <c r="G12"/>
  <c r="G8"/>
  <c r="G7"/>
  <c r="G2"/>
  <c r="H2" s="1"/>
  <c r="G5" l="1"/>
  <c r="G3"/>
  <c r="G21" l="1"/>
</calcChain>
</file>

<file path=xl/sharedStrings.xml><?xml version="1.0" encoding="utf-8"?>
<sst xmlns="http://schemas.openxmlformats.org/spreadsheetml/2006/main" count="88" uniqueCount="66">
  <si>
    <t>Α/Α</t>
  </si>
  <si>
    <t>ΚΡΙΤΗΡΙΟ</t>
  </si>
  <si>
    <t>ΜΟΝΑΔΕΣ</t>
  </si>
  <si>
    <t>ΠΑΡΑΤΗΡΗΣΕΙΣ</t>
  </si>
  <si>
    <t>ΤΡΟΠΟΣ ΥΠΟΛΟΓΙΣΜΟΥ</t>
  </si>
  <si>
    <t>ΒΑΘΜΟΣ ΠΤΥΧΙΟΥ</t>
  </si>
  <si>
    <t>0.00 έως 10.00</t>
  </si>
  <si>
    <t>C2*110= Βαθμός * 110</t>
  </si>
  <si>
    <t xml:space="preserve">ΔΙΔΑΚΤΟΡΙΚΟΣ ΤΙΤΛΟΣ ΣΠΟΥΔΩΝ </t>
  </si>
  <si>
    <t>ΜΕΤΑΠΤΥΧΙΑΚΟΣ ΤΙΤΛΟΣ ΣΠΟΥΔΩΝ</t>
  </si>
  <si>
    <t>ΔΕΥΤΕΡΟ ΠΤΥΧΙΟ ΣΧΕΤΙΚΟ ΜΕ ΕΠΑΓΓΕΛΜΑΤΑ ΥΓΕΙΑΣ</t>
  </si>
  <si>
    <t>ΔΕΥΤΕΡΟ ΠΤΥΧΙΟ ΣΧΕΤΙΚΟ ΜΕ ΤΗ ΔΙΟΙΚΗΣΗ ΜΟΝΑΔΩΝ ΥΓΕΙΑΣ Ή ΜΕ ΤΗ ΔΙΟΙΚΗΣΗ ΚΑΙ ΤΑ ΟΙΚΟΝΟΜΙΚΑ</t>
  </si>
  <si>
    <t>ΓΝΩΣΗ ΧΕΙΡΙΣΜΟΥ Η/Υ</t>
  </si>
  <si>
    <t>ΧΡΟΝΟΣ ΑΠΌ ΤΗΝ ΗΜΕΡΟΜΗΝΙΑ ΑΠΟΚΤΗΣΗΣ ΤΟΥ ΤΙΤΛΟΥ ΤΗΣ ΕΙΔΙΚΟΤΗΤΑΣ</t>
  </si>
  <si>
    <t>ΕΜΠΕΙΡΙΑ ΣΤΟ ΑΝΤΙΚΕΙΜΕΝΟ ΤΗΣ ΠΡΟΣ ΚΑΛΥΨΗ ΘΕΣΗΣ</t>
  </si>
  <si>
    <t>ΑΝΗΛΙΚΑ ΤΕΚΝΑ ΥΠΟΨΗΦΙΟΥ</t>
  </si>
  <si>
    <t>ΥΠΟΨΗΦΙΟΣ - ΤΕΚΝΟ ΠΟΛΥΤΕΚΝΗΣ ΟΙΚΟΓΕΝΕΙΑΣ</t>
  </si>
  <si>
    <t>ΥΠΟΨΗΦΙΟΣ - ΤΕΚΝΟ ΤΡΙΤΕΚΝΗΣ ΟΙΚΟΓΕΝΕΙΑΣ</t>
  </si>
  <si>
    <t>ΥΠΟΨΗΦΙΟΣ - ΓΟΝΕΑΣ ΜΟΝΟΓΟΝΕΪΚΗΣ ΟΙΚΟΓΕΝΕΙΑΣ</t>
  </si>
  <si>
    <t>ΥΠΟΨΗΦΙΟΣ ΜΕ ΠΟΣΟΣΤΟ ΑΝΑΠΗΡΙΑΣ 67% ΚΑΙ ΑΝΩ</t>
  </si>
  <si>
    <t>ΥΠΟΨΗΦΙΟΣ ΜΕ ΑΝΗΛΙΚΟ ΤΕΚΝΟ Ή ΜΕ ΕΠΙΜΕΛΕΙΑ ΑΝΗΛΙΚΟΥ ΤΟ ΟΠΟΙΟ ΕΧΕΙ ΠΟΣΟΣΤΟ ΑΝΑΠΗΡΙΑΣ 67% ΚΑΙ ΑΝΩ</t>
  </si>
  <si>
    <t>0=ΌΧΙ, 1=ΝΑΙ</t>
  </si>
  <si>
    <t>ΑΡΙΘΜΟΣ</t>
  </si>
  <si>
    <t>ΗΜΕΡΟΜΗΝΙΑ</t>
  </si>
  <si>
    <t>ΓΝΩΣΗ ΞΕΝΗΣ ΓΛΩΣΣΑΣ Α</t>
  </si>
  <si>
    <t>ΓΝΩΣΗ ΞΕΝΗΣ ΓΛΩΣΣΑΣ Β</t>
  </si>
  <si>
    <t>ΓΝΩΣΗ ΞΕΝΗΣ ΓΛΩΣΣΑΣ Γ</t>
  </si>
  <si>
    <t>0= ΌΧΙ, 1=ΝΑΙ, 2=ΝΑΙ ΚΑΙ ΣΤΟ ΓΝΩΣΤΙΚΟ ΑΝΤΙΚΕΙΜΕΝΟ</t>
  </si>
  <si>
    <t>3= ΑΡΙΣΤΗ , 2= ΠΟΛΎ ΚΑΛΗ , 1=ΚΑΛΗ</t>
  </si>
  <si>
    <t>0=0 ΜΟΝ, 1=200 ΜΟΝ, 2=400 ΜΟΝ</t>
  </si>
  <si>
    <t>0=0 ΜΟΝ, 1=100 ΜΟΝ, 2=200 ΜΟΝ</t>
  </si>
  <si>
    <t>0=0 ΜΟΝ, 1=150 ΜΟΝ</t>
  </si>
  <si>
    <t>0=0 ΜΟΝ, 1=100 ΜΟΝ</t>
  </si>
  <si>
    <t>1=30 ΜΟΝ, 2=50 ΜΟΝ, 3=70 ΜΟΝ</t>
  </si>
  <si>
    <t>0=0 ΜΟΝ, 1=80 ΜΟΝ</t>
  </si>
  <si>
    <t>C14*7 ΜΕ ΜΕΓΙΣΤΟ ΤΙΣ 420 ΜΟΝ</t>
  </si>
  <si>
    <t>C15*50 ΜΕ ΜΕΓΙΣΤΟ ΤΙΣ 300 ΜΟΝ</t>
  </si>
  <si>
    <t>0=0 ΜΟΝ, 1=70 ΜΟΝ</t>
  </si>
  <si>
    <t>0=0 ΜΟΝ, 1=50 ΜΟΝ</t>
  </si>
  <si>
    <t>13/6/2016 ΕΩΣ 12/12/2016 = 100 ΜΟΝ, 13/12/2016 ΕΩΣ 12/6/2017 = 200 ΜΟΝ, 13/6/2017 ΕΩΣ 13/6/2018 = 300 ΜΟΝ, ΜΕΤΑ ΤΙΣ 13/6/2018 = 300 ΜΟΝ.</t>
  </si>
  <si>
    <t>Συμπληρώστε</t>
  </si>
  <si>
    <t>ΑΡΙΘΜΟΣ ΠΡΩΤΟΚΟΛΛΟΥ ΗΛΕΚΤΡΟΝΙΚΗΣ ΑΙΤΗΣΗΣ</t>
  </si>
  <si>
    <t>-</t>
  </si>
  <si>
    <t>ΛΟΓ</t>
  </si>
  <si>
    <t>31/30809</t>
  </si>
  <si>
    <t>31/30804</t>
  </si>
  <si>
    <t>31/30658</t>
  </si>
  <si>
    <t>31/30631</t>
  </si>
  <si>
    <t>31/30586</t>
  </si>
  <si>
    <t>31/30646</t>
  </si>
  <si>
    <t>31/30831</t>
  </si>
  <si>
    <t>31/30765</t>
  </si>
  <si>
    <t>31/30724</t>
  </si>
  <si>
    <t>31/30643</t>
  </si>
  <si>
    <t>31/30884</t>
  </si>
  <si>
    <t>31/30746</t>
  </si>
  <si>
    <t>31/30876</t>
  </si>
  <si>
    <t>31/30645</t>
  </si>
  <si>
    <t>31/30851</t>
  </si>
  <si>
    <t>31/30902</t>
  </si>
  <si>
    <t>31/30914</t>
  </si>
  <si>
    <t>31/30614</t>
  </si>
  <si>
    <t>31/30962</t>
  </si>
  <si>
    <t>ΣΥΝΟΛΟ ΜΟΡΙΩΝ</t>
  </si>
  <si>
    <r>
      <t xml:space="preserve">  Υπουργείο Υγείας                             </t>
    </r>
    <r>
      <rPr>
        <sz val="10"/>
        <rFont val="Tahoma"/>
        <family val="2"/>
        <charset val="161"/>
      </rPr>
      <t>Με την συγχρηματοδότηση της Ελλάδας και της Ευρωπαϊκής Ένωσης</t>
    </r>
  </si>
  <si>
    <t xml:space="preserve"> ΠΙΝΑΚΑΣ ΕΠΙΛΑΧΟΝΤΩΝ ΠΑΙΔΙΑΤΡΩΝ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</si>
</sst>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name val="Tahoma"/>
      <family val="2"/>
      <charset val="161"/>
    </font>
    <font>
      <b/>
      <sz val="11"/>
      <name val="Calibri"/>
      <family val="2"/>
      <charset val="161"/>
      <scheme val="minor"/>
    </font>
    <font>
      <b/>
      <sz val="7"/>
      <name val="Tahoma"/>
      <family val="2"/>
      <charset val="161"/>
    </font>
    <font>
      <b/>
      <sz val="10"/>
      <name val="Tahoma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2" fontId="3" fillId="5" borderId="9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3" fillId="2" borderId="9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  <xf numFmtId="2" fontId="3" fillId="5" borderId="15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2" fontId="5" fillId="0" borderId="9" xfId="0" applyNumberFormat="1" applyFont="1" applyBorder="1" applyAlignment="1">
      <alignment horizontal="center" vertical="center"/>
    </xf>
    <xf numFmtId="0" fontId="0" fillId="0" borderId="0" xfId="0" applyBorder="1"/>
    <xf numFmtId="2" fontId="0" fillId="0" borderId="0" xfId="0" applyNumberFormat="1" applyBorder="1"/>
    <xf numFmtId="0" fontId="0" fillId="0" borderId="0" xfId="0" applyFill="1" applyBorder="1"/>
    <xf numFmtId="0" fontId="7" fillId="0" borderId="0" xfId="0" applyFont="1" applyBorder="1"/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1" fillId="6" borderId="0" xfId="0" applyNumberFormat="1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0" fontId="8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/>
    <xf numFmtId="0" fontId="0" fillId="0" borderId="0" xfId="0" applyBorder="1" applyAlignment="1"/>
  </cellXfs>
  <cellStyles count="1">
    <cellStyle name="Κανονικό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top" textRotation="0" indent="0" relative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530225</xdr:colOff>
      <xdr:row>22</xdr:row>
      <xdr:rowOff>44450</xdr:rowOff>
    </xdr:from>
    <xdr:to>
      <xdr:col>1</xdr:col>
      <xdr:colOff>2544762</xdr:colOff>
      <xdr:row>25</xdr:row>
      <xdr:rowOff>90222</xdr:rowOff>
    </xdr:to>
    <xdr:pic>
      <xdr:nvPicPr>
        <xdr:cNvPr id="4" name="2 - Εικόνα" descr="C:\Users\isvirkou\Downloads\footer_esp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225" y="5073650"/>
          <a:ext cx="5110162" cy="61727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31750</xdr:colOff>
      <xdr:row>22</xdr:row>
      <xdr:rowOff>82550</xdr:rowOff>
    </xdr:from>
    <xdr:to>
      <xdr:col>0</xdr:col>
      <xdr:colOff>552451</xdr:colOff>
      <xdr:row>25</xdr:row>
      <xdr:rowOff>30163</xdr:rowOff>
    </xdr:to>
    <xdr:pic>
      <xdr:nvPicPr>
        <xdr:cNvPr id="5" name="3 - Εικόνα" descr="logoYYKA_vectorized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5111750"/>
          <a:ext cx="520701" cy="5191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Πίνακας1" displayName="Πίνακας1" ref="A1:G20" totalsRowShown="0" headerRowDxfId="11" dataDxfId="9" headerRowBorderDxfId="10" tableBorderDxfId="8" totalsRowBorderDxfId="7">
  <tableColumns count="7">
    <tableColumn id="1" name="Α/Α" dataDxfId="6"/>
    <tableColumn id="2" name="ΚΡΙΤΗΡΙΟ" dataDxfId="5"/>
    <tableColumn id="3" name="Συμπληρώστε" dataDxfId="4"/>
    <tableColumn id="4" name="ΠΑΡΑΤΗΡΗΣΕΙΣ" dataDxfId="3"/>
    <tableColumn id="5" name="ΤΡΟΠΟΣ ΥΠΟΛΟΓΙΣΜΟΥ" dataDxfId="2"/>
    <tableColumn id="7" name="ΛΟΓ" dataDxfId="1"/>
    <tableColumn id="6" name="ΜΟΝΑΔΕΣ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D34" sqref="D34"/>
    </sheetView>
  </sheetViews>
  <sheetFormatPr defaultRowHeight="12.75"/>
  <cols>
    <col min="1" max="1" width="5.85546875" style="2" customWidth="1"/>
    <col min="2" max="2" width="44.42578125" style="4" customWidth="1"/>
    <col min="3" max="3" width="13.140625" style="2" customWidth="1"/>
    <col min="4" max="4" width="43.85546875" style="2" customWidth="1"/>
    <col min="5" max="5" width="31.85546875" style="2" customWidth="1"/>
    <col min="6" max="6" width="11.140625" style="2" customWidth="1"/>
    <col min="7" max="7" width="12.5703125" style="2" customWidth="1"/>
    <col min="8" max="8" width="26.140625" style="2" customWidth="1"/>
    <col min="9" max="9" width="9.7109375" style="2" bestFit="1" customWidth="1"/>
    <col min="10" max="11" width="10.7109375" style="2" bestFit="1" customWidth="1"/>
    <col min="12" max="16384" width="9.140625" style="2"/>
  </cols>
  <sheetData>
    <row r="1" spans="1:9" s="1" customFormat="1" ht="15">
      <c r="A1" s="27" t="s">
        <v>0</v>
      </c>
      <c r="B1" s="28" t="s">
        <v>1</v>
      </c>
      <c r="C1" s="29" t="s">
        <v>40</v>
      </c>
      <c r="D1" s="30" t="s">
        <v>3</v>
      </c>
      <c r="E1" s="30" t="s">
        <v>4</v>
      </c>
      <c r="F1" s="31" t="s">
        <v>43</v>
      </c>
      <c r="G1" s="31" t="s">
        <v>2</v>
      </c>
      <c r="H1" s="32"/>
    </row>
    <row r="2" spans="1:9">
      <c r="A2" s="9">
        <v>1</v>
      </c>
      <c r="B2" s="10" t="s">
        <v>5</v>
      </c>
      <c r="C2" s="5">
        <v>10</v>
      </c>
      <c r="D2" s="11" t="s">
        <v>6</v>
      </c>
      <c r="E2" s="11" t="s">
        <v>7</v>
      </c>
      <c r="F2" s="33"/>
      <c r="G2" s="12">
        <f>C2*110</f>
        <v>1100</v>
      </c>
      <c r="H2" s="13" t="str">
        <f>IF(G2&lt;550,"!!!!   βαθμός μικρότερος του 5",IF(G2&gt;1100,"!!!! Βαθμός μεγαλύτερος του 10","ΟΚ"))</f>
        <v>ΟΚ</v>
      </c>
    </row>
    <row r="3" spans="1:9">
      <c r="A3" s="9">
        <v>2</v>
      </c>
      <c r="B3" s="10" t="s">
        <v>8</v>
      </c>
      <c r="C3" s="6">
        <v>1</v>
      </c>
      <c r="D3" s="11" t="s">
        <v>27</v>
      </c>
      <c r="E3" s="11" t="s">
        <v>29</v>
      </c>
      <c r="F3" s="36">
        <f>Πίνακας1[[#This Row],[Συμπληρώστε]]*200+0.3*C4*200</f>
        <v>320</v>
      </c>
      <c r="G3" s="36">
        <f>MAX(Πίνακας1[[#This Row],[ΛΟΓ]],F4)</f>
        <v>460</v>
      </c>
      <c r="H3" s="13"/>
    </row>
    <row r="4" spans="1:9">
      <c r="A4" s="9">
        <v>3</v>
      </c>
      <c r="B4" s="10" t="s">
        <v>8</v>
      </c>
      <c r="C4" s="5">
        <v>2</v>
      </c>
      <c r="D4" s="11" t="s">
        <v>27</v>
      </c>
      <c r="E4" s="11" t="s">
        <v>29</v>
      </c>
      <c r="F4" s="36">
        <f>Πίνακας1[[#This Row],[Συμπληρώστε]]*200+0.3*C3*200</f>
        <v>460</v>
      </c>
      <c r="G4" s="36" t="s">
        <v>42</v>
      </c>
      <c r="H4" s="13"/>
    </row>
    <row r="5" spans="1:9">
      <c r="A5" s="9">
        <v>4</v>
      </c>
      <c r="B5" s="10" t="s">
        <v>9</v>
      </c>
      <c r="C5" s="6">
        <v>2</v>
      </c>
      <c r="D5" s="11" t="s">
        <v>27</v>
      </c>
      <c r="E5" s="11" t="s">
        <v>30</v>
      </c>
      <c r="F5" s="14">
        <f>Πίνακας1[[#This Row],[Συμπληρώστε]]*100+0.3*100*C6</f>
        <v>230</v>
      </c>
      <c r="G5" s="36">
        <f>MAX(Πίνακας1[[#This Row],[ΛΟΓ]],F6)</f>
        <v>230</v>
      </c>
      <c r="H5" s="13"/>
    </row>
    <row r="6" spans="1:9">
      <c r="A6" s="9">
        <v>5</v>
      </c>
      <c r="B6" s="10" t="s">
        <v>9</v>
      </c>
      <c r="C6" s="5">
        <v>1</v>
      </c>
      <c r="D6" s="11" t="s">
        <v>27</v>
      </c>
      <c r="E6" s="11" t="s">
        <v>30</v>
      </c>
      <c r="F6" s="12">
        <f>Πίνακας1[[#This Row],[Συμπληρώστε]]*100+0.3*C5*100</f>
        <v>160</v>
      </c>
      <c r="G6" s="36"/>
      <c r="H6" s="13"/>
    </row>
    <row r="7" spans="1:9">
      <c r="A7" s="9">
        <v>6</v>
      </c>
      <c r="B7" s="10" t="s">
        <v>10</v>
      </c>
      <c r="C7" s="6">
        <v>1</v>
      </c>
      <c r="D7" s="11" t="s">
        <v>21</v>
      </c>
      <c r="E7" s="11" t="s">
        <v>31</v>
      </c>
      <c r="F7" s="33"/>
      <c r="G7" s="14">
        <f>C7*150</f>
        <v>150</v>
      </c>
      <c r="H7" s="13"/>
    </row>
    <row r="8" spans="1:9" ht="25.5">
      <c r="A8" s="9">
        <v>7</v>
      </c>
      <c r="B8" s="10" t="s">
        <v>11</v>
      </c>
      <c r="C8" s="5">
        <v>1</v>
      </c>
      <c r="D8" s="11" t="s">
        <v>21</v>
      </c>
      <c r="E8" s="11" t="s">
        <v>32</v>
      </c>
      <c r="F8" s="33"/>
      <c r="G8" s="12">
        <f>C8*100</f>
        <v>100</v>
      </c>
      <c r="H8" s="13"/>
    </row>
    <row r="9" spans="1:9">
      <c r="A9" s="9">
        <v>8</v>
      </c>
      <c r="B9" s="10" t="s">
        <v>24</v>
      </c>
      <c r="C9" s="6">
        <v>4</v>
      </c>
      <c r="D9" s="11" t="s">
        <v>28</v>
      </c>
      <c r="E9" s="11" t="s">
        <v>33</v>
      </c>
      <c r="F9" s="33"/>
      <c r="G9" s="14">
        <f>IF(Πίνακας1[[#This Row],[Συμπληρώστε]]=1,30,IF(Πίνακας1[[#This Row],[Συμπληρώστε]]=2,50,IF(Πίνακας1[[#This Row],[Συμπληρώστε]]=3,70,0)))</f>
        <v>0</v>
      </c>
      <c r="H9" s="13"/>
    </row>
    <row r="10" spans="1:9">
      <c r="A10" s="9">
        <v>9</v>
      </c>
      <c r="B10" s="10" t="s">
        <v>25</v>
      </c>
      <c r="C10" s="5">
        <v>4</v>
      </c>
      <c r="D10" s="11" t="s">
        <v>28</v>
      </c>
      <c r="E10" s="11" t="s">
        <v>33</v>
      </c>
      <c r="F10" s="33"/>
      <c r="G10" s="14">
        <f>IF(Πίνακας1[[#This Row],[Συμπληρώστε]]=1,30,IF(Πίνακας1[[#This Row],[Συμπληρώστε]]=2,50,IF(Πίνακας1[[#This Row],[Συμπληρώστε]]=3,70,0)))</f>
        <v>0</v>
      </c>
      <c r="H10" s="13"/>
    </row>
    <row r="11" spans="1:9">
      <c r="A11" s="9">
        <v>10</v>
      </c>
      <c r="B11" s="10" t="s">
        <v>26</v>
      </c>
      <c r="C11" s="6">
        <v>4</v>
      </c>
      <c r="D11" s="11" t="s">
        <v>28</v>
      </c>
      <c r="E11" s="11" t="s">
        <v>33</v>
      </c>
      <c r="F11" s="33"/>
      <c r="G11" s="14">
        <f>IF(Πίνακας1[[#This Row],[Συμπληρώστε]]=1,30,IF(Πίνακας1[[#This Row],[Συμπληρώστε]]=2,50,IF(Πίνακας1[[#This Row],[Συμπληρώστε]]=3,70,0)))</f>
        <v>0</v>
      </c>
      <c r="H11" s="13"/>
    </row>
    <row r="12" spans="1:9">
      <c r="A12" s="9">
        <v>11</v>
      </c>
      <c r="B12" s="10" t="s">
        <v>12</v>
      </c>
      <c r="C12" s="5">
        <v>1</v>
      </c>
      <c r="D12" s="11" t="s">
        <v>21</v>
      </c>
      <c r="E12" s="11" t="s">
        <v>34</v>
      </c>
      <c r="F12" s="33"/>
      <c r="G12" s="12">
        <f>C12*80</f>
        <v>80</v>
      </c>
      <c r="H12" s="13"/>
    </row>
    <row r="13" spans="1:9" ht="63.75">
      <c r="A13" s="9">
        <v>12</v>
      </c>
      <c r="B13" s="10" t="s">
        <v>13</v>
      </c>
      <c r="C13" s="7">
        <v>43101</v>
      </c>
      <c r="D13" s="11" t="s">
        <v>23</v>
      </c>
      <c r="E13" s="10" t="s">
        <v>39</v>
      </c>
      <c r="F13" s="34"/>
      <c r="G13" s="14">
        <f>IF(C13&lt;(DATE(2017,6,13)),IF(C13&lt;(DATE(2016,12,13)),IF(C13&lt;(DATE(2016,6,13)),0,100),200),300)</f>
        <v>300</v>
      </c>
      <c r="H13" s="13"/>
    </row>
    <row r="14" spans="1:9" ht="25.5">
      <c r="A14" s="9">
        <v>13</v>
      </c>
      <c r="B14" s="10" t="s">
        <v>14</v>
      </c>
      <c r="C14" s="5">
        <v>60</v>
      </c>
      <c r="D14" s="11" t="s">
        <v>22</v>
      </c>
      <c r="E14" s="11" t="s">
        <v>35</v>
      </c>
      <c r="F14" s="33"/>
      <c r="G14" s="12">
        <f>IF(C14&lt;61,C14*7,420)</f>
        <v>420</v>
      </c>
      <c r="H14" s="13"/>
      <c r="I14" s="3"/>
    </row>
    <row r="15" spans="1:9">
      <c r="A15" s="9">
        <v>14</v>
      </c>
      <c r="B15" s="10" t="s">
        <v>15</v>
      </c>
      <c r="C15" s="6">
        <v>6</v>
      </c>
      <c r="D15" s="11" t="s">
        <v>22</v>
      </c>
      <c r="E15" s="11" t="s">
        <v>36</v>
      </c>
      <c r="F15" s="33"/>
      <c r="G15" s="14">
        <f>IF(C15&lt;7,C15*50,300)</f>
        <v>300</v>
      </c>
      <c r="H15" s="13"/>
    </row>
    <row r="16" spans="1:9">
      <c r="A16" s="9">
        <v>15</v>
      </c>
      <c r="B16" s="10" t="s">
        <v>16</v>
      </c>
      <c r="C16" s="5">
        <v>1</v>
      </c>
      <c r="D16" s="11" t="s">
        <v>21</v>
      </c>
      <c r="E16" s="11" t="s">
        <v>37</v>
      </c>
      <c r="F16" s="33"/>
      <c r="G16" s="12">
        <f>C16*70</f>
        <v>70</v>
      </c>
      <c r="H16" s="13"/>
    </row>
    <row r="17" spans="1:11">
      <c r="A17" s="9">
        <v>16</v>
      </c>
      <c r="B17" s="10" t="s">
        <v>17</v>
      </c>
      <c r="C17" s="6">
        <v>1</v>
      </c>
      <c r="D17" s="11" t="s">
        <v>21</v>
      </c>
      <c r="E17" s="11" t="s">
        <v>38</v>
      </c>
      <c r="F17" s="33"/>
      <c r="G17" s="14">
        <f>C17*50</f>
        <v>50</v>
      </c>
      <c r="H17" s="13"/>
      <c r="J17" s="3"/>
      <c r="K17" s="3"/>
    </row>
    <row r="18" spans="1:11">
      <c r="A18" s="9">
        <v>17</v>
      </c>
      <c r="B18" s="10" t="s">
        <v>18</v>
      </c>
      <c r="C18" s="5">
        <v>1</v>
      </c>
      <c r="D18" s="11" t="s">
        <v>21</v>
      </c>
      <c r="E18" s="11" t="s">
        <v>32</v>
      </c>
      <c r="F18" s="33"/>
      <c r="G18" s="12">
        <f>C18*100</f>
        <v>100</v>
      </c>
      <c r="H18" s="13"/>
      <c r="J18" s="3"/>
      <c r="K18" s="3"/>
    </row>
    <row r="19" spans="1:11">
      <c r="A19" s="9">
        <v>18</v>
      </c>
      <c r="B19" s="10" t="s">
        <v>19</v>
      </c>
      <c r="C19" s="6">
        <v>1</v>
      </c>
      <c r="D19" s="11" t="s">
        <v>21</v>
      </c>
      <c r="E19" s="11" t="s">
        <v>32</v>
      </c>
      <c r="F19" s="33"/>
      <c r="G19" s="14">
        <f>C19*100</f>
        <v>100</v>
      </c>
      <c r="H19" s="13"/>
      <c r="J19" s="3"/>
      <c r="K19" s="3"/>
    </row>
    <row r="20" spans="1:11" ht="38.25">
      <c r="A20" s="15">
        <v>19</v>
      </c>
      <c r="B20" s="16" t="s">
        <v>20</v>
      </c>
      <c r="C20" s="8">
        <v>1</v>
      </c>
      <c r="D20" s="17" t="s">
        <v>21</v>
      </c>
      <c r="E20" s="17" t="s">
        <v>32</v>
      </c>
      <c r="F20" s="35"/>
      <c r="G20" s="18">
        <f>C20*100</f>
        <v>100</v>
      </c>
      <c r="H20" s="13"/>
    </row>
    <row r="21" spans="1:11">
      <c r="A21" s="19"/>
      <c r="B21" s="20"/>
      <c r="C21" s="21"/>
      <c r="D21" s="21"/>
      <c r="E21" s="21"/>
      <c r="F21" s="21"/>
      <c r="G21" s="22">
        <f>SUM(G2:G20)</f>
        <v>3560</v>
      </c>
      <c r="H21" s="13"/>
    </row>
    <row r="22" spans="1:11" ht="13.5" thickBot="1">
      <c r="A22" s="23"/>
      <c r="B22" s="24"/>
      <c r="C22" s="25"/>
      <c r="D22" s="25"/>
      <c r="E22" s="25"/>
      <c r="F22" s="25"/>
      <c r="G22" s="25"/>
      <c r="H22" s="26"/>
    </row>
  </sheetData>
  <pageMargins left="0.7" right="0.7" top="0.75" bottom="0.75" header="0.3" footer="0.3"/>
  <pageSetup paperSize="9" orientation="portrait" r:id="rId1"/>
  <ignoredErrors>
    <ignoredError sqref="G7" 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N27"/>
  <sheetViews>
    <sheetView tabSelected="1" workbookViewId="0">
      <selection sqref="A1:B1"/>
    </sheetView>
  </sheetViews>
  <sheetFormatPr defaultRowHeight="15"/>
  <cols>
    <col min="1" max="1" width="46.42578125" style="37" customWidth="1"/>
    <col min="2" max="2" width="48.7109375" style="37" customWidth="1"/>
    <col min="3" max="16384" width="9.140625" style="37"/>
  </cols>
  <sheetData>
    <row r="1" spans="1:2" s="39" customFormat="1">
      <c r="A1" s="48" t="s">
        <v>65</v>
      </c>
      <c r="B1" s="49"/>
    </row>
    <row r="2" spans="1:2" s="39" customFormat="1" ht="81" customHeight="1">
      <c r="A2" s="43" t="s">
        <v>41</v>
      </c>
      <c r="B2" s="44" t="s">
        <v>63</v>
      </c>
    </row>
    <row r="3" spans="1:2" s="39" customFormat="1">
      <c r="A3" s="45" t="s">
        <v>45</v>
      </c>
      <c r="B3" s="45">
        <v>1797</v>
      </c>
    </row>
    <row r="4" spans="1:2" s="39" customFormat="1">
      <c r="A4" s="46" t="s">
        <v>44</v>
      </c>
      <c r="B4" s="46">
        <v>1389.9</v>
      </c>
    </row>
    <row r="5" spans="1:2" s="39" customFormat="1">
      <c r="A5" s="45" t="s">
        <v>52</v>
      </c>
      <c r="B5" s="45">
        <v>1387.1</v>
      </c>
    </row>
    <row r="6" spans="1:2" s="39" customFormat="1">
      <c r="A6" s="46" t="s">
        <v>59</v>
      </c>
      <c r="B6" s="46">
        <v>1382</v>
      </c>
    </row>
    <row r="7" spans="1:2" s="39" customFormat="1">
      <c r="A7" s="45" t="s">
        <v>61</v>
      </c>
      <c r="B7" s="45">
        <v>1350.7</v>
      </c>
    </row>
    <row r="8" spans="1:2" s="39" customFormat="1">
      <c r="A8" s="46" t="s">
        <v>53</v>
      </c>
      <c r="B8" s="46">
        <v>1296.1999999999998</v>
      </c>
    </row>
    <row r="9" spans="1:2" s="39" customFormat="1">
      <c r="A9" s="45" t="s">
        <v>57</v>
      </c>
      <c r="B9" s="45">
        <v>1275.5</v>
      </c>
    </row>
    <row r="10" spans="1:2" s="39" customFormat="1">
      <c r="A10" s="46" t="s">
        <v>46</v>
      </c>
      <c r="B10" s="46">
        <v>1202.0999999999999</v>
      </c>
    </row>
    <row r="11" spans="1:2" s="39" customFormat="1">
      <c r="A11" s="45" t="s">
        <v>56</v>
      </c>
      <c r="B11" s="45">
        <v>1166</v>
      </c>
    </row>
    <row r="12" spans="1:2" s="39" customFormat="1">
      <c r="A12" s="46" t="s">
        <v>60</v>
      </c>
      <c r="B12" s="46">
        <v>1045.7</v>
      </c>
    </row>
    <row r="13" spans="1:2" s="39" customFormat="1">
      <c r="A13" s="45" t="s">
        <v>55</v>
      </c>
      <c r="B13" s="45">
        <v>1032</v>
      </c>
    </row>
    <row r="14" spans="1:2" s="39" customFormat="1">
      <c r="A14" s="46" t="s">
        <v>50</v>
      </c>
      <c r="B14" s="46">
        <v>1021.5</v>
      </c>
    </row>
    <row r="15" spans="1:2" s="39" customFormat="1">
      <c r="A15" s="45" t="s">
        <v>49</v>
      </c>
      <c r="B15" s="45">
        <v>1015</v>
      </c>
    </row>
    <row r="16" spans="1:2" s="39" customFormat="1">
      <c r="A16" s="46" t="s">
        <v>48</v>
      </c>
      <c r="B16" s="46">
        <v>954.69999999999993</v>
      </c>
    </row>
    <row r="17" spans="1:14" s="39" customFormat="1">
      <c r="A17" s="45" t="s">
        <v>62</v>
      </c>
      <c r="B17" s="45">
        <v>850.4</v>
      </c>
    </row>
    <row r="18" spans="1:14" s="39" customFormat="1">
      <c r="A18" s="46" t="s">
        <v>58</v>
      </c>
      <c r="B18" s="46">
        <v>843.1</v>
      </c>
    </row>
    <row r="19" spans="1:14" s="39" customFormat="1">
      <c r="A19" s="45" t="s">
        <v>51</v>
      </c>
      <c r="B19" s="45">
        <v>798.5</v>
      </c>
    </row>
    <row r="20" spans="1:14" s="39" customFormat="1">
      <c r="A20" s="46" t="s">
        <v>47</v>
      </c>
      <c r="B20" s="46">
        <v>550</v>
      </c>
    </row>
    <row r="21" spans="1:14" s="39" customFormat="1">
      <c r="A21" s="45" t="s">
        <v>54</v>
      </c>
      <c r="B21" s="45">
        <v>550</v>
      </c>
    </row>
    <row r="22" spans="1:14" s="39" customFormat="1">
      <c r="A22" s="41"/>
      <c r="B22" s="41"/>
    </row>
    <row r="23" spans="1:14">
      <c r="A23" s="40"/>
      <c r="B23" s="38"/>
      <c r="M23" s="38"/>
      <c r="N23" s="38"/>
    </row>
    <row r="24" spans="1:14">
      <c r="A24" s="40"/>
      <c r="B24" s="38"/>
      <c r="M24" s="38"/>
      <c r="N24" s="38"/>
    </row>
    <row r="25" spans="1:14">
      <c r="A25" s="47"/>
      <c r="B25" s="38"/>
      <c r="M25" s="38"/>
      <c r="N25" s="38"/>
    </row>
    <row r="26" spans="1:14">
      <c r="A26" s="47"/>
      <c r="B26" s="38"/>
      <c r="M26" s="38"/>
      <c r="N26" s="38"/>
    </row>
    <row r="27" spans="1:14">
      <c r="A27" s="50" t="s">
        <v>64</v>
      </c>
      <c r="B27" s="51"/>
      <c r="C27" s="42"/>
      <c r="D27" s="42"/>
      <c r="E27" s="42"/>
      <c r="F27" s="42"/>
      <c r="G27" s="42"/>
      <c r="H27" s="42"/>
      <c r="I27" s="42"/>
      <c r="J27" s="42"/>
      <c r="K27" s="42"/>
      <c r="M27" s="38"/>
      <c r="N27" s="38"/>
    </row>
  </sheetData>
  <sheetProtection password="C962" sheet="1" objects="1" scenarios="1" insertHyperlinks="0" deleteColumns="0" deleteRows="0"/>
  <mergeCells count="2">
    <mergeCell ref="A1:B1"/>
    <mergeCell ref="A27:B2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ΕΠΙΛΑΧΟΝΤΕΣ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ΝΙΚΗΤΑ ΝΙΚΟΛΕΤΤΑ</dc:creator>
  <cp:lastModifiedBy>NIKOLETTA NIKITA</cp:lastModifiedBy>
  <cp:lastPrinted>2018-10-02T12:12:37Z</cp:lastPrinted>
  <dcterms:created xsi:type="dcterms:W3CDTF">2018-07-23T09:39:40Z</dcterms:created>
  <dcterms:modified xsi:type="dcterms:W3CDTF">2018-10-04T10:05:37Z</dcterms:modified>
</cp:coreProperties>
</file>